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JUMLAH KOLEKSI PUSTAKA\"/>
    </mc:Choice>
  </mc:AlternateContent>
  <bookViews>
    <workbookView xWindow="0" yWindow="0" windowWidth="20730" windowHeight="11760"/>
  </bookViews>
  <sheets>
    <sheet name="thn 2021" sheetId="1" r:id="rId1"/>
    <sheet name="Sheet1" sheetId="5" state="hidden" r:id="rId2"/>
    <sheet name="2017" sheetId="4" state="hidden" r:id="rId3"/>
    <sheet name="2018" sheetId="3" state="hidden" r:id="rId4"/>
  </sheets>
  <definedNames>
    <definedName name="_xlnm.Print_Area" localSheetId="2">'2017'!$A$1:$D$18</definedName>
    <definedName name="_xlnm.Print_Area" localSheetId="3">'2018'!$A$1:$D$20</definedName>
    <definedName name="_xlnm.Print_Area" localSheetId="0">'thn 2021'!$A$1:$D$54</definedName>
  </definedNames>
  <calcPr calcId="162913"/>
</workbook>
</file>

<file path=xl/calcChain.xml><?xml version="1.0" encoding="utf-8"?>
<calcChain xmlns="http://schemas.openxmlformats.org/spreadsheetml/2006/main">
  <c r="D6" i="1" l="1"/>
  <c r="J35" i="5" l="1"/>
  <c r="I35" i="5"/>
  <c r="D14" i="1" l="1"/>
  <c r="C14" i="1"/>
  <c r="C29" i="1"/>
  <c r="C27" i="1" l="1"/>
  <c r="D29" i="1" l="1"/>
  <c r="C28" i="1" l="1"/>
  <c r="C26" i="1" s="1"/>
  <c r="C44" i="1" s="1"/>
  <c r="D7" i="1" l="1"/>
  <c r="C8" i="1"/>
  <c r="C7" i="1"/>
  <c r="I9" i="1" l="1"/>
  <c r="D28" i="1"/>
  <c r="C18" i="3" l="1"/>
  <c r="C15" i="3"/>
  <c r="D15" i="3" s="1"/>
  <c r="D18" i="3" s="1"/>
  <c r="D11" i="4"/>
  <c r="D14" i="4" s="1"/>
  <c r="C14" i="4"/>
  <c r="D39" i="1" l="1"/>
  <c r="D33" i="1"/>
  <c r="D27" i="1" l="1"/>
  <c r="D26" i="1"/>
  <c r="D44" i="1" s="1"/>
</calcChain>
</file>

<file path=xl/sharedStrings.xml><?xml version="1.0" encoding="utf-8"?>
<sst xmlns="http://schemas.openxmlformats.org/spreadsheetml/2006/main" count="132" uniqueCount="97">
  <si>
    <t>NO</t>
  </si>
  <si>
    <t>JUDUL</t>
  </si>
  <si>
    <t>EKSEMPLAR</t>
  </si>
  <si>
    <t>Ensiklopedia</t>
  </si>
  <si>
    <t>Kamus</t>
  </si>
  <si>
    <t>Majalah</t>
  </si>
  <si>
    <t>Koran</t>
  </si>
  <si>
    <t>Tugas Akhir,Skripsi, Tesis dan Disertasi</t>
  </si>
  <si>
    <t>Jurnal</t>
  </si>
  <si>
    <t>JENIS KOLEKSI</t>
  </si>
  <si>
    <t>8653</t>
  </si>
  <si>
    <t>50200</t>
  </si>
  <si>
    <t>Data per Maret 2018</t>
  </si>
  <si>
    <t>per Desember 2017</t>
  </si>
  <si>
    <t>Buku  BI  Corner</t>
  </si>
  <si>
    <t xml:space="preserve">Jurnal bercetak </t>
  </si>
  <si>
    <t xml:space="preserve">Langganan Jurnal Elektronik (e-journal) </t>
  </si>
  <si>
    <t>Koleksi  Tugas Akhir, Skripsi, Tesis dan Disertasi bercetak</t>
  </si>
  <si>
    <t>Koleksi Majalah</t>
  </si>
  <si>
    <t>TOTAL  JUMLAH KOLEKSI PERPUSTAKAAN IAIN BUKITTINGGI</t>
  </si>
  <si>
    <t>a. Buku Perpustakaan kampus Kubang Putih</t>
  </si>
  <si>
    <t>b. Buku Perpustakaan kampus Garegeh</t>
  </si>
  <si>
    <t>c. Pascasarjana</t>
  </si>
  <si>
    <t>d. Buku Bercetak yang belum di input oleh Pustakawan</t>
  </si>
  <si>
    <t>e-journal :</t>
  </si>
  <si>
    <t>Koleksi Casset Displayer</t>
  </si>
  <si>
    <t xml:space="preserve">TOTAL KOLEKSI PERPUSTAKAAN IAIN BUKITTINGGI </t>
  </si>
  <si>
    <t xml:space="preserve">TAHUN  2018 </t>
  </si>
  <si>
    <t>KOLEKSI PERPUSTAKAAN IAIN BUKITTINGGI</t>
  </si>
  <si>
    <t>TAHUN 2017</t>
  </si>
  <si>
    <r>
      <t xml:space="preserve">Taylor &amp; Francis    </t>
    </r>
    <r>
      <rPr>
        <b/>
        <sz val="12"/>
        <color theme="8"/>
        <rFont val="Arial Black"/>
        <family val="2"/>
      </rPr>
      <t xml:space="preserve"> https : // www.tandfonline.com/ </t>
    </r>
  </si>
  <si>
    <t xml:space="preserve"> KOLEKSI PERPUSTAKAAN </t>
  </si>
  <si>
    <t>Buku Teks</t>
  </si>
  <si>
    <t xml:space="preserve">Buku e-book </t>
  </si>
  <si>
    <t xml:space="preserve">Buku  e-book  offline </t>
  </si>
  <si>
    <t xml:space="preserve">Buku e-Book </t>
  </si>
  <si>
    <t xml:space="preserve">Buku e-Book offline </t>
  </si>
  <si>
    <t>Buku Sjech Djamil Djambek Corner</t>
  </si>
  <si>
    <t>Buku Pojok Statistik Corner</t>
  </si>
  <si>
    <t>Novi Zulfikar,S.Sos,MAP</t>
  </si>
  <si>
    <t>NIP. 197711302009011006</t>
  </si>
  <si>
    <t xml:space="preserve">Buku  E - Book </t>
  </si>
  <si>
    <t>Koleksi Corner :</t>
  </si>
  <si>
    <t>- Kamus</t>
  </si>
  <si>
    <t>- Atlas</t>
  </si>
  <si>
    <t>- Ensiklopedia</t>
  </si>
  <si>
    <t>- Bibliografi</t>
  </si>
  <si>
    <t>- Direktori</t>
  </si>
  <si>
    <t>- Handbook</t>
  </si>
  <si>
    <t>- Indeks</t>
  </si>
  <si>
    <t>- Statistik</t>
  </si>
  <si>
    <t>- Lain-lainnya</t>
  </si>
  <si>
    <t>-Tesaurus</t>
  </si>
  <si>
    <r>
      <t xml:space="preserve">a. Taylor &amp; Francis    </t>
    </r>
    <r>
      <rPr>
        <sz val="12"/>
        <color theme="8"/>
        <rFont val="Arial"/>
        <family val="2"/>
      </rPr>
      <t xml:space="preserve"> https : // www.tandfonline.com/ </t>
    </r>
  </si>
  <si>
    <r>
      <t xml:space="preserve">b. Cambridge            </t>
    </r>
    <r>
      <rPr>
        <sz val="12"/>
        <color theme="8"/>
        <rFont val="Arial"/>
        <family val="2"/>
      </rPr>
      <t xml:space="preserve"> www.cambridge.org/core</t>
    </r>
  </si>
  <si>
    <r>
      <t xml:space="preserve">c. Springer      </t>
    </r>
    <r>
      <rPr>
        <sz val="12"/>
        <color theme="8"/>
        <rFont val="Arial"/>
        <family val="2"/>
      </rPr>
      <t xml:space="preserve"> link.springer.com</t>
    </r>
  </si>
  <si>
    <r>
      <t xml:space="preserve">d. JSTOR           </t>
    </r>
    <r>
      <rPr>
        <sz val="12"/>
        <color theme="8"/>
        <rFont val="Arial"/>
        <family val="2"/>
      </rPr>
      <t xml:space="preserve">  www.jstor.org</t>
    </r>
  </si>
  <si>
    <t>Sumber : UPT PERPUSTAKAAN UIN SJECH M. DJAMIL DJAMBEK BUKITTINGGI</t>
  </si>
  <si>
    <t>UIN SJECH M. DJAMIL DJAMBEK  BUKITTINGGI</t>
  </si>
  <si>
    <t>Kepala UPT Perpustakaan UIN Sjech M. Djamil Djambek Bukittinggi</t>
  </si>
  <si>
    <t>Buku Said Nursi Corner</t>
  </si>
  <si>
    <t>Buku cetak  Referensi (ensiklopedia dan kamus) :</t>
  </si>
  <si>
    <t xml:space="preserve">Buku bercetak Ensiklopedia </t>
  </si>
  <si>
    <t>Referensi :</t>
  </si>
  <si>
    <t xml:space="preserve">Buku Teks </t>
  </si>
  <si>
    <t>Up to Date Per  Januari  2024</t>
  </si>
  <si>
    <t>KOLEKSI CORNER :</t>
  </si>
  <si>
    <t>a. Buku Said Nursi Corner</t>
  </si>
  <si>
    <t>b. Buku Cetak Referensi (Ensiklopedia dan Kamus)</t>
  </si>
  <si>
    <t>c. Buku BI Corner</t>
  </si>
  <si>
    <t>d. Buku Sjech M. Djamil Djambek Corner</t>
  </si>
  <si>
    <t>e. Buku Pojok Statistik Corner</t>
  </si>
  <si>
    <t xml:space="preserve">KOLEKSI PERPUSTAKAAN UIN SJECH M. DJAMIL DJAMBEK BUKITTINGGI </t>
  </si>
  <si>
    <t>TAHUN 2024</t>
  </si>
  <si>
    <t xml:space="preserve">BUKU TEKS </t>
  </si>
  <si>
    <t>2.</t>
  </si>
  <si>
    <t>E-BOOK</t>
  </si>
  <si>
    <t xml:space="preserve">3. </t>
  </si>
  <si>
    <t>4.</t>
  </si>
  <si>
    <t>Jurnal Bercetak</t>
  </si>
  <si>
    <t xml:space="preserve">5. </t>
  </si>
  <si>
    <t>Langganan Jurnal Elektronik (E-Journal)</t>
  </si>
  <si>
    <t>a. Taylor &amp; Francis ( http://www.tandfonline.com/)</t>
  </si>
  <si>
    <t>b. Cambridge (www.cambridge.org/core)</t>
  </si>
  <si>
    <t>c. Springer (link.springer.com)</t>
  </si>
  <si>
    <t>d. JSTOR (www.jstor.org)</t>
  </si>
  <si>
    <t>6.</t>
  </si>
  <si>
    <t>Koleksi Tugas Akhir, Skripsi, Tesis dan Disertasi Bercetak</t>
  </si>
  <si>
    <t>7.</t>
  </si>
  <si>
    <t xml:space="preserve">8. </t>
  </si>
  <si>
    <t>9.</t>
  </si>
  <si>
    <t>TOTAL JUMLAH KOLEKSI PERPUSTAKAAN UIN SJECH M. DJAMIL DJAMBEK BUKITTINGGI</t>
  </si>
  <si>
    <t>UP To Date Per Januari 2024</t>
  </si>
  <si>
    <t>Kepala UPT Perpustakaa</t>
  </si>
  <si>
    <t>UIN SMDD Bukittinggi</t>
  </si>
  <si>
    <t>Novi Zulfikar, S.Sos, M.AP</t>
  </si>
  <si>
    <t>19771130 200901 1 006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</si>
</sst>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#.##000_);_(* \(#,###.##000\);_(* &quot;-&quot;??_);_(@_)"/>
    <numFmt numFmtId="166" formatCode="_(* #,###_);_(* \(#,###\);_(* &quot;-&quot;??_);_(@_)"/>
    <numFmt numFmtId="167" formatCode="_(* #,##0_);_(* \(#,##0\);_(* &quot;-&quot;??_);_(@_)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44444"/>
      <name val="Arial"/>
      <family val="2"/>
    </font>
    <font>
      <b/>
      <sz val="12"/>
      <color theme="1"/>
      <name val="Arial Black"/>
      <family val="2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name val="Arial Black"/>
      <family val="2"/>
    </font>
    <font>
      <sz val="12"/>
      <name val="Arial Black"/>
      <family val="2"/>
    </font>
    <font>
      <b/>
      <sz val="14"/>
      <color theme="1"/>
      <name val="Arial Black"/>
      <family val="2"/>
    </font>
    <font>
      <b/>
      <sz val="11"/>
      <name val="Arial Black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2"/>
      <color theme="8"/>
      <name val="Arial Black"/>
      <family val="2"/>
    </font>
    <font>
      <sz val="18"/>
      <color theme="1"/>
      <name val="Garamond"/>
      <family val="1"/>
    </font>
    <font>
      <b/>
      <sz val="14"/>
      <color rgb="FF000000"/>
      <name val="Arial Black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8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u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165" fontId="3" fillId="0" borderId="0" applyFont="0" applyFill="0" applyBorder="0" applyAlignment="0" applyProtection="0">
      <alignment vertical="center"/>
    </xf>
    <xf numFmtId="164" fontId="13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166" fontId="11" fillId="0" borderId="0" xfId="0" applyNumberFormat="1" applyFont="1" applyFill="1" applyBorder="1" applyAlignment="1">
      <alignment vertical="top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Font="1" applyFill="1" applyAlignment="1">
      <alignment vertical="top"/>
    </xf>
    <xf numFmtId="167" fontId="9" fillId="0" borderId="4" xfId="1" quotePrefix="1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14" fillId="0" borderId="17" xfId="0" applyFont="1" applyFill="1" applyBorder="1" applyAlignment="1">
      <alignment horizontal="right" vertical="center" wrapText="1"/>
    </xf>
    <xf numFmtId="167" fontId="4" fillId="0" borderId="17" xfId="1" quotePrefix="1" applyNumberFormat="1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9" fillId="0" borderId="25" xfId="0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167" fontId="4" fillId="2" borderId="18" xfId="1" quotePrefix="1" applyNumberFormat="1" applyFont="1" applyFill="1" applyBorder="1" applyAlignment="1">
      <alignment horizontal="right" vertical="center" wrapText="1"/>
    </xf>
    <xf numFmtId="167" fontId="4" fillId="2" borderId="23" xfId="1" quotePrefix="1" applyNumberFormat="1" applyFont="1" applyFill="1" applyBorder="1" applyAlignment="1">
      <alignment horizontal="right" vertical="center" wrapText="1"/>
    </xf>
    <xf numFmtId="167" fontId="15" fillId="2" borderId="2" xfId="0" applyNumberFormat="1" applyFont="1" applyFill="1" applyBorder="1" applyAlignment="1">
      <alignment horizontal="center" vertical="center"/>
    </xf>
    <xf numFmtId="167" fontId="15" fillId="2" borderId="2" xfId="0" applyNumberFormat="1" applyFont="1" applyFill="1" applyBorder="1" applyAlignment="1"/>
    <xf numFmtId="164" fontId="8" fillId="2" borderId="2" xfId="2" applyFont="1" applyFill="1" applyBorder="1" applyAlignment="1">
      <alignment vertical="center"/>
    </xf>
    <xf numFmtId="3" fontId="17" fillId="0" borderId="0" xfId="0" applyNumberFormat="1" applyFont="1">
      <alignment vertical="center"/>
    </xf>
    <xf numFmtId="166" fontId="0" fillId="0" borderId="0" xfId="0" applyNumberFormat="1" applyFill="1" applyAlignment="1">
      <alignment vertical="center"/>
    </xf>
    <xf numFmtId="164" fontId="0" fillId="0" borderId="0" xfId="2" applyFont="1" applyAlignment="1">
      <alignment vertical="center"/>
    </xf>
    <xf numFmtId="164" fontId="0" fillId="0" borderId="0" xfId="2" applyFont="1" applyFill="1" applyAlignment="1">
      <alignment vertical="center"/>
    </xf>
    <xf numFmtId="164" fontId="11" fillId="0" borderId="0" xfId="2" applyFont="1" applyFill="1" applyBorder="1" applyAlignment="1">
      <alignment vertical="top"/>
    </xf>
    <xf numFmtId="3" fontId="17" fillId="0" borderId="0" xfId="0" applyNumberFormat="1" applyFont="1" applyFill="1">
      <alignment vertical="center"/>
    </xf>
    <xf numFmtId="3" fontId="18" fillId="0" borderId="2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19" fillId="0" borderId="0" xfId="0" applyFo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166" fontId="7" fillId="0" borderId="0" xfId="1" quotePrefix="1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166" fontId="22" fillId="5" borderId="1" xfId="1" quotePrefix="1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166" fontId="21" fillId="0" borderId="1" xfId="1" quotePrefix="1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quotePrefix="1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left" vertical="justify" wrapText="1"/>
    </xf>
    <xf numFmtId="0" fontId="23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top"/>
    </xf>
    <xf numFmtId="166" fontId="26" fillId="0" borderId="10" xfId="0" applyNumberFormat="1" applyFont="1" applyFill="1" applyBorder="1" applyAlignment="1">
      <alignment horizontal="center" vertical="top"/>
    </xf>
    <xf numFmtId="0" fontId="24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4" fontId="21" fillId="5" borderId="1" xfId="2" applyFont="1" applyFill="1" applyBorder="1" applyAlignment="1">
      <alignment horizontal="center" vertical="center"/>
    </xf>
    <xf numFmtId="164" fontId="14" fillId="5" borderId="1" xfId="2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22" fillId="5" borderId="1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22" fillId="0" borderId="1" xfId="1" quotePrefix="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left" vertical="top"/>
    </xf>
    <xf numFmtId="164" fontId="29" fillId="0" borderId="1" xfId="2" applyFont="1" applyFill="1" applyBorder="1" applyAlignment="1">
      <alignment horizontal="center" vertical="top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justify" wrapText="1"/>
    </xf>
    <xf numFmtId="0" fontId="22" fillId="0" borderId="20" xfId="0" applyFont="1" applyFill="1" applyBorder="1" applyAlignment="1">
      <alignment horizontal="left" vertical="justify" wrapText="1"/>
    </xf>
    <xf numFmtId="0" fontId="28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/>
    </xf>
    <xf numFmtId="0" fontId="28" fillId="0" borderId="1" xfId="0" applyNumberFormat="1" applyFont="1" applyFill="1" applyBorder="1" applyAlignment="1">
      <alignment horizontal="left" vertical="top"/>
    </xf>
    <xf numFmtId="0" fontId="0" fillId="0" borderId="1" xfId="0" applyNumberFormat="1" applyFill="1" applyBorder="1" applyAlignment="1">
      <alignment horizontal="left" vertical="top"/>
    </xf>
    <xf numFmtId="0" fontId="28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/>
    </xf>
    <xf numFmtId="0" fontId="0" fillId="2" borderId="0" xfId="0" applyFill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4"/>
  <sheetViews>
    <sheetView tabSelected="1" workbookViewId="0">
      <selection activeCell="P6" sqref="P6:Q12"/>
    </sheetView>
  </sheetViews>
  <sheetFormatPr defaultColWidth="9.140625" defaultRowHeight="15"/>
  <cols>
    <col min="1" max="1" width="6" customWidth="1"/>
    <col min="2" max="2" width="71.140625" style="6" customWidth="1"/>
    <col min="3" max="3" width="14.28515625" style="3" customWidth="1"/>
    <col min="4" max="4" width="16.42578125" style="3" customWidth="1"/>
    <col min="5" max="5" width="16.5703125" hidden="1" customWidth="1"/>
    <col min="6" max="7" width="16.5703125" style="58" hidden="1" customWidth="1"/>
    <col min="8" max="8" width="45.5703125" hidden="1" customWidth="1"/>
    <col min="9" max="10" width="17.7109375" hidden="1" customWidth="1"/>
    <col min="11" max="13" width="0" hidden="1" customWidth="1"/>
  </cols>
  <sheetData>
    <row r="1" spans="1:17" ht="19.5">
      <c r="A1" s="113" t="s">
        <v>31</v>
      </c>
      <c r="B1" s="113"/>
      <c r="C1" s="113"/>
      <c r="D1" s="113"/>
    </row>
    <row r="2" spans="1:17" ht="19.5">
      <c r="A2" s="113" t="s">
        <v>58</v>
      </c>
      <c r="B2" s="113"/>
      <c r="C2" s="113"/>
      <c r="D2" s="113"/>
    </row>
    <row r="3" spans="1:17" ht="18.75">
      <c r="A3" s="114" t="s">
        <v>73</v>
      </c>
      <c r="B3" s="114"/>
      <c r="C3" s="114"/>
      <c r="D3" s="114"/>
    </row>
    <row r="4" spans="1:17" ht="18.75">
      <c r="A4" s="9"/>
      <c r="B4" s="9"/>
      <c r="C4" s="101"/>
      <c r="D4" s="98"/>
    </row>
    <row r="5" spans="1:17" ht="24.95" customHeight="1">
      <c r="A5" s="68" t="s">
        <v>0</v>
      </c>
      <c r="B5" s="68" t="s">
        <v>9</v>
      </c>
      <c r="C5" s="68" t="s">
        <v>1</v>
      </c>
      <c r="D5" s="68" t="s">
        <v>2</v>
      </c>
      <c r="J5" s="56"/>
    </row>
    <row r="6" spans="1:17" s="2" customFormat="1" ht="24.95" customHeight="1">
      <c r="A6" s="72">
        <v>1</v>
      </c>
      <c r="B6" s="83" t="s">
        <v>64</v>
      </c>
      <c r="C6" s="73">
        <v>12047</v>
      </c>
      <c r="D6" s="73">
        <f>62550+1489</f>
        <v>64039</v>
      </c>
      <c r="E6" s="57"/>
      <c r="F6" s="59"/>
      <c r="G6" s="59"/>
      <c r="H6" s="57"/>
      <c r="I6" s="57"/>
      <c r="J6" s="61"/>
      <c r="Q6" s="57"/>
    </row>
    <row r="7" spans="1:17" s="2" customFormat="1" ht="24.95" hidden="1" customHeight="1">
      <c r="A7" s="74"/>
      <c r="B7" s="75" t="s">
        <v>20</v>
      </c>
      <c r="C7" s="102">
        <f>4946-214</f>
        <v>4732</v>
      </c>
      <c r="D7" s="102">
        <f>25033+26</f>
        <v>25059</v>
      </c>
      <c r="F7" s="59"/>
      <c r="G7" s="59"/>
    </row>
    <row r="8" spans="1:17" s="2" customFormat="1" ht="24.95" hidden="1" customHeight="1">
      <c r="A8" s="74"/>
      <c r="B8" s="75" t="s">
        <v>21</v>
      </c>
      <c r="C8" s="102">
        <f>5674-214</f>
        <v>5460</v>
      </c>
      <c r="D8" s="102">
        <v>32000</v>
      </c>
      <c r="F8" s="59"/>
      <c r="G8" s="59"/>
    </row>
    <row r="9" spans="1:17" s="2" customFormat="1" ht="24.95" hidden="1" customHeight="1">
      <c r="A9" s="74"/>
      <c r="B9" s="77" t="s">
        <v>22</v>
      </c>
      <c r="C9" s="102">
        <v>175</v>
      </c>
      <c r="D9" s="102">
        <v>936</v>
      </c>
      <c r="F9" s="59"/>
      <c r="G9" s="59"/>
      <c r="I9" s="57">
        <f>J6-D6</f>
        <v>-64039</v>
      </c>
    </row>
    <row r="10" spans="1:17" s="2" customFormat="1" ht="24.95" hidden="1" customHeight="1">
      <c r="A10" s="74"/>
      <c r="B10" s="77" t="s">
        <v>23</v>
      </c>
      <c r="C10" s="102"/>
      <c r="D10" s="102"/>
      <c r="F10" s="59"/>
      <c r="G10" s="59"/>
    </row>
    <row r="11" spans="1:17" s="2" customFormat="1" ht="20.100000000000001" customHeight="1">
      <c r="A11" s="74">
        <v>2</v>
      </c>
      <c r="B11" s="77" t="s">
        <v>60</v>
      </c>
      <c r="C11" s="95">
        <v>98</v>
      </c>
      <c r="D11" s="95">
        <v>189</v>
      </c>
      <c r="F11" s="106">
        <v>98</v>
      </c>
      <c r="G11" s="59"/>
    </row>
    <row r="12" spans="1:17" s="2" customFormat="1" ht="20.100000000000001" customHeight="1">
      <c r="A12" s="74">
        <v>3</v>
      </c>
      <c r="B12" s="77" t="s">
        <v>61</v>
      </c>
      <c r="C12" s="95">
        <v>330</v>
      </c>
      <c r="D12" s="95">
        <v>450</v>
      </c>
      <c r="F12" s="106">
        <v>330</v>
      </c>
      <c r="G12" s="59"/>
    </row>
    <row r="13" spans="1:17" s="2" customFormat="1" ht="20.100000000000001" customHeight="1">
      <c r="A13" s="74">
        <v>4</v>
      </c>
      <c r="B13" s="78" t="s">
        <v>62</v>
      </c>
      <c r="C13" s="103"/>
      <c r="D13" s="103"/>
      <c r="F13" s="106">
        <v>184</v>
      </c>
      <c r="G13" s="59"/>
      <c r="H13" s="107" t="s">
        <v>66</v>
      </c>
      <c r="I13" s="106"/>
      <c r="J13" s="106"/>
    </row>
    <row r="14" spans="1:17" s="2" customFormat="1" ht="20.100000000000001" customHeight="1">
      <c r="A14" s="74">
        <v>5</v>
      </c>
      <c r="B14" s="78" t="s">
        <v>63</v>
      </c>
      <c r="C14" s="92">
        <f>SUM(C15:C24)</f>
        <v>355</v>
      </c>
      <c r="D14" s="92">
        <f>SUM(D15:D24)</f>
        <v>1587</v>
      </c>
      <c r="F14" s="106">
        <v>22</v>
      </c>
      <c r="G14" s="59"/>
      <c r="H14" s="107" t="s">
        <v>67</v>
      </c>
      <c r="I14" s="106">
        <v>98</v>
      </c>
      <c r="J14" s="106">
        <v>189</v>
      </c>
    </row>
    <row r="15" spans="1:17" s="2" customFormat="1" ht="20.100000000000001" customHeight="1">
      <c r="A15" s="74"/>
      <c r="B15" s="79" t="s">
        <v>43</v>
      </c>
      <c r="C15" s="103">
        <v>135</v>
      </c>
      <c r="D15" s="74">
        <v>607</v>
      </c>
      <c r="F15" s="106">
        <v>117</v>
      </c>
      <c r="G15" s="59"/>
      <c r="H15" s="107" t="s">
        <v>68</v>
      </c>
      <c r="I15" s="106">
        <v>330</v>
      </c>
      <c r="J15" s="106">
        <v>450</v>
      </c>
    </row>
    <row r="16" spans="1:17" s="2" customFormat="1" ht="20.100000000000001" customHeight="1">
      <c r="A16" s="74"/>
      <c r="B16" s="79" t="s">
        <v>44</v>
      </c>
      <c r="C16" s="103">
        <v>13</v>
      </c>
      <c r="D16" s="74">
        <v>28</v>
      </c>
      <c r="F16" s="69"/>
      <c r="G16" s="59"/>
      <c r="H16" s="107" t="s">
        <v>69</v>
      </c>
      <c r="I16" s="106">
        <v>184</v>
      </c>
      <c r="J16" s="106">
        <v>241</v>
      </c>
    </row>
    <row r="17" spans="1:10" s="2" customFormat="1" ht="20.100000000000001" customHeight="1">
      <c r="A17" s="74"/>
      <c r="B17" s="79" t="s">
        <v>45</v>
      </c>
      <c r="C17" s="103">
        <v>169</v>
      </c>
      <c r="D17" s="74">
        <v>719</v>
      </c>
      <c r="F17" s="69"/>
      <c r="G17" s="59"/>
      <c r="H17" s="107" t="s">
        <v>70</v>
      </c>
      <c r="I17" s="106">
        <v>22</v>
      </c>
      <c r="J17" s="106">
        <v>40</v>
      </c>
    </row>
    <row r="18" spans="1:10" s="2" customFormat="1" ht="20.100000000000001" customHeight="1">
      <c r="A18" s="74"/>
      <c r="B18" s="79" t="s">
        <v>46</v>
      </c>
      <c r="C18" s="103">
        <v>4</v>
      </c>
      <c r="D18" s="74">
        <v>4</v>
      </c>
      <c r="F18" s="69"/>
      <c r="G18" s="59"/>
      <c r="H18" s="107" t="s">
        <v>71</v>
      </c>
      <c r="I18" s="106">
        <v>117</v>
      </c>
      <c r="J18" s="106">
        <v>133</v>
      </c>
    </row>
    <row r="19" spans="1:10" s="2" customFormat="1" ht="20.100000000000001" customHeight="1">
      <c r="A19" s="74"/>
      <c r="B19" s="79" t="s">
        <v>47</v>
      </c>
      <c r="C19" s="103">
        <v>2</v>
      </c>
      <c r="D19" s="74">
        <v>43</v>
      </c>
      <c r="F19" s="69"/>
      <c r="G19" s="59"/>
    </row>
    <row r="20" spans="1:10" s="2" customFormat="1" ht="20.100000000000001" customHeight="1">
      <c r="A20" s="74"/>
      <c r="B20" s="79" t="s">
        <v>48</v>
      </c>
      <c r="C20" s="103">
        <v>2</v>
      </c>
      <c r="D20" s="74">
        <v>17</v>
      </c>
      <c r="F20" s="69"/>
      <c r="G20" s="59"/>
    </row>
    <row r="21" spans="1:10" s="2" customFormat="1" ht="20.100000000000001" customHeight="1">
      <c r="A21" s="74"/>
      <c r="B21" s="79" t="s">
        <v>49</v>
      </c>
      <c r="C21" s="103">
        <v>5</v>
      </c>
      <c r="D21" s="74">
        <v>23</v>
      </c>
      <c r="F21" s="69"/>
      <c r="G21" s="59"/>
    </row>
    <row r="22" spans="1:10" s="2" customFormat="1" ht="20.100000000000001" customHeight="1">
      <c r="A22" s="74"/>
      <c r="B22" s="79" t="s">
        <v>50</v>
      </c>
      <c r="C22" s="103">
        <v>2</v>
      </c>
      <c r="D22" s="74">
        <v>38</v>
      </c>
      <c r="F22" s="69"/>
      <c r="G22" s="59"/>
    </row>
    <row r="23" spans="1:10" s="2" customFormat="1" ht="20.100000000000001" customHeight="1">
      <c r="A23" s="74"/>
      <c r="B23" s="79" t="s">
        <v>52</v>
      </c>
      <c r="C23" s="103">
        <v>1</v>
      </c>
      <c r="D23" s="74">
        <v>1</v>
      </c>
      <c r="F23" s="69"/>
      <c r="G23" s="59"/>
    </row>
    <row r="24" spans="1:10" s="2" customFormat="1" ht="20.100000000000001" customHeight="1">
      <c r="A24" s="74"/>
      <c r="B24" s="79" t="s">
        <v>51</v>
      </c>
      <c r="C24" s="103">
        <v>22</v>
      </c>
      <c r="D24" s="74">
        <v>107</v>
      </c>
      <c r="F24" s="69"/>
      <c r="G24" s="59"/>
    </row>
    <row r="25" spans="1:10" s="2" customFormat="1" ht="20.100000000000001" customHeight="1">
      <c r="A25" s="74"/>
      <c r="B25" s="77"/>
      <c r="C25" s="76"/>
      <c r="D25" s="96"/>
      <c r="F25" s="70"/>
      <c r="G25" s="59"/>
    </row>
    <row r="26" spans="1:10" s="2" customFormat="1" ht="20.100000000000001" customHeight="1">
      <c r="A26" s="72">
        <v>6</v>
      </c>
      <c r="B26" s="80" t="s">
        <v>41</v>
      </c>
      <c r="C26" s="99">
        <f>C27+C28</f>
        <v>6124</v>
      </c>
      <c r="D26" s="99">
        <f>C26</f>
        <v>6124</v>
      </c>
      <c r="F26" s="71"/>
      <c r="G26" s="59"/>
    </row>
    <row r="27" spans="1:10" s="2" customFormat="1" ht="20.100000000000001" customHeight="1">
      <c r="A27" s="72"/>
      <c r="B27" s="80" t="s">
        <v>33</v>
      </c>
      <c r="C27" s="93">
        <f>1500+294+1485</f>
        <v>3279</v>
      </c>
      <c r="D27" s="93">
        <f>C27</f>
        <v>3279</v>
      </c>
      <c r="E27" s="57"/>
      <c r="F27" s="59"/>
      <c r="G27" s="59"/>
    </row>
    <row r="28" spans="1:10" s="2" customFormat="1" ht="20.100000000000001" customHeight="1">
      <c r="A28" s="72"/>
      <c r="B28" s="80" t="s">
        <v>34</v>
      </c>
      <c r="C28" s="93">
        <f>2217+628</f>
        <v>2845</v>
      </c>
      <c r="D28" s="93">
        <f>C28</f>
        <v>2845</v>
      </c>
      <c r="F28" s="59"/>
      <c r="G28" s="59"/>
    </row>
    <row r="29" spans="1:10" s="2" customFormat="1" ht="20.100000000000001" customHeight="1" thickBot="1">
      <c r="A29" s="72">
        <v>7</v>
      </c>
      <c r="B29" s="80" t="s">
        <v>42</v>
      </c>
      <c r="C29" s="99">
        <f>SUM(C30:C32)</f>
        <v>323</v>
      </c>
      <c r="D29" s="99">
        <f>SUM(D30:D32)</f>
        <v>414</v>
      </c>
      <c r="F29" s="59"/>
      <c r="G29" s="59"/>
    </row>
    <row r="30" spans="1:10" s="2" customFormat="1" ht="20.100000000000001" customHeight="1" thickBot="1">
      <c r="A30" s="74"/>
      <c r="B30" s="77" t="s">
        <v>14</v>
      </c>
      <c r="C30" s="74">
        <v>184</v>
      </c>
      <c r="D30" s="74">
        <v>241</v>
      </c>
      <c r="F30" s="59"/>
      <c r="G30" s="59"/>
      <c r="H30" s="62"/>
      <c r="I30" s="63"/>
    </row>
    <row r="31" spans="1:10" s="2" customFormat="1" ht="20.100000000000001" customHeight="1">
      <c r="A31" s="74"/>
      <c r="B31" s="77" t="s">
        <v>37</v>
      </c>
      <c r="C31" s="74">
        <v>22</v>
      </c>
      <c r="D31" s="74">
        <v>40</v>
      </c>
      <c r="F31" s="59"/>
      <c r="G31" s="59"/>
      <c r="H31" s="64"/>
      <c r="I31" s="64"/>
    </row>
    <row r="32" spans="1:10" s="2" customFormat="1" ht="20.100000000000001" customHeight="1">
      <c r="A32" s="74"/>
      <c r="B32" s="77" t="s">
        <v>38</v>
      </c>
      <c r="C32" s="74">
        <v>117</v>
      </c>
      <c r="D32" s="74">
        <v>133</v>
      </c>
      <c r="F32" s="59"/>
      <c r="G32" s="59"/>
      <c r="H32" s="64"/>
      <c r="I32" s="64"/>
    </row>
    <row r="33" spans="1:9" s="2" customFormat="1" ht="20.100000000000001" customHeight="1">
      <c r="A33" s="72">
        <v>8</v>
      </c>
      <c r="B33" s="80" t="s">
        <v>15</v>
      </c>
      <c r="C33" s="105">
        <v>200</v>
      </c>
      <c r="D33" s="105">
        <f>383+51</f>
        <v>434</v>
      </c>
      <c r="F33" s="59"/>
      <c r="G33" s="59"/>
    </row>
    <row r="34" spans="1:9" s="2" customFormat="1" ht="20.100000000000001" customHeight="1">
      <c r="A34" s="72">
        <v>9</v>
      </c>
      <c r="B34" s="80" t="s">
        <v>16</v>
      </c>
      <c r="C34" s="105">
        <v>4</v>
      </c>
      <c r="D34" s="105">
        <v>4</v>
      </c>
      <c r="F34" s="59"/>
      <c r="G34" s="59"/>
    </row>
    <row r="35" spans="1:9" s="2" customFormat="1" ht="20.100000000000001" customHeight="1">
      <c r="A35" s="74"/>
      <c r="B35" s="77" t="s">
        <v>53</v>
      </c>
      <c r="C35" s="74"/>
      <c r="D35" s="74"/>
      <c r="F35" s="59"/>
      <c r="G35" s="59"/>
    </row>
    <row r="36" spans="1:9" s="2" customFormat="1" ht="20.100000000000001" customHeight="1">
      <c r="A36" s="74"/>
      <c r="B36" s="77" t="s">
        <v>54</v>
      </c>
      <c r="C36" s="74"/>
      <c r="D36" s="74"/>
      <c r="F36" s="59"/>
      <c r="G36" s="59"/>
      <c r="I36" s="57"/>
    </row>
    <row r="37" spans="1:9" s="2" customFormat="1" ht="20.100000000000001" customHeight="1">
      <c r="A37" s="74"/>
      <c r="B37" s="77" t="s">
        <v>55</v>
      </c>
      <c r="C37" s="74"/>
      <c r="D37" s="74"/>
      <c r="F37" s="59"/>
      <c r="G37" s="59"/>
    </row>
    <row r="38" spans="1:9" s="2" customFormat="1" ht="20.100000000000001" customHeight="1">
      <c r="A38" s="74"/>
      <c r="B38" s="77" t="s">
        <v>56</v>
      </c>
      <c r="C38" s="74"/>
      <c r="D38" s="74"/>
      <c r="F38" s="59"/>
      <c r="G38" s="59"/>
    </row>
    <row r="39" spans="1:9" s="2" customFormat="1" ht="20.100000000000001" customHeight="1">
      <c r="A39" s="81">
        <v>10</v>
      </c>
      <c r="B39" s="82" t="s">
        <v>17</v>
      </c>
      <c r="C39" s="94">
        <v>15468</v>
      </c>
      <c r="D39" s="94">
        <f>C39</f>
        <v>15468</v>
      </c>
      <c r="F39" s="59"/>
      <c r="G39" s="59"/>
    </row>
    <row r="40" spans="1:9" s="2" customFormat="1" ht="20.100000000000001" customHeight="1">
      <c r="A40" s="81">
        <v>11</v>
      </c>
      <c r="B40" s="83" t="s">
        <v>18</v>
      </c>
      <c r="C40" s="84">
        <v>19</v>
      </c>
      <c r="D40" s="84">
        <v>231</v>
      </c>
      <c r="F40" s="59"/>
      <c r="G40" s="59"/>
    </row>
    <row r="41" spans="1:9" s="2" customFormat="1" ht="20.100000000000001" customHeight="1">
      <c r="A41" s="81">
        <v>12</v>
      </c>
      <c r="B41" s="83" t="s">
        <v>6</v>
      </c>
      <c r="C41" s="84">
        <v>4</v>
      </c>
      <c r="D41" s="84">
        <v>249</v>
      </c>
      <c r="F41" s="59"/>
      <c r="G41" s="59"/>
    </row>
    <row r="42" spans="1:9" s="2" customFormat="1" ht="20.100000000000001" customHeight="1">
      <c r="A42" s="104">
        <v>13</v>
      </c>
      <c r="B42" s="83" t="s">
        <v>25</v>
      </c>
      <c r="C42" s="84">
        <v>153</v>
      </c>
      <c r="D42" s="84">
        <v>962</v>
      </c>
      <c r="F42" s="59"/>
      <c r="G42" s="59"/>
    </row>
    <row r="43" spans="1:9" s="2" customFormat="1" ht="19.5" customHeight="1" thickBot="1">
      <c r="A43" s="85"/>
      <c r="B43" s="85"/>
      <c r="C43" s="86"/>
      <c r="D43" s="86"/>
      <c r="F43" s="59"/>
      <c r="G43" s="59"/>
    </row>
    <row r="44" spans="1:9" s="66" customFormat="1" ht="19.5" customHeight="1" thickBot="1">
      <c r="A44" s="115" t="s">
        <v>19</v>
      </c>
      <c r="B44" s="116"/>
      <c r="C44" s="87">
        <f>C42+C41+C40+C39+C34+C33+C29+C26+C14+C12+C11+C6</f>
        <v>35125</v>
      </c>
      <c r="D44" s="88">
        <f>D42+D41+D40+D39+D34+D33+D29+D26+D14+D12+D11+D6</f>
        <v>90151</v>
      </c>
      <c r="E44" s="11"/>
      <c r="F44" s="60"/>
      <c r="G44" s="60"/>
      <c r="H44" s="65"/>
    </row>
    <row r="45" spans="1:9" s="16" customFormat="1">
      <c r="A45" s="89"/>
      <c r="B45" s="89"/>
      <c r="C45" s="86"/>
      <c r="D45" s="86"/>
      <c r="F45" s="59"/>
      <c r="G45" s="59"/>
    </row>
    <row r="46" spans="1:9" s="16" customFormat="1">
      <c r="A46" s="90" t="s">
        <v>57</v>
      </c>
      <c r="B46" s="90"/>
      <c r="C46" s="91"/>
      <c r="D46" s="91"/>
      <c r="F46" s="59"/>
      <c r="G46" s="59"/>
    </row>
    <row r="47" spans="1:9" s="16" customFormat="1">
      <c r="A47" s="90" t="s">
        <v>65</v>
      </c>
      <c r="B47" s="90"/>
      <c r="C47" s="91"/>
      <c r="D47" s="91"/>
      <c r="F47" s="59"/>
      <c r="G47" s="59"/>
    </row>
    <row r="48" spans="1:9" ht="15.75">
      <c r="A48" s="67"/>
      <c r="B48" s="67"/>
      <c r="C48" s="100"/>
      <c r="D48" s="97"/>
    </row>
    <row r="49" spans="1:4" ht="15.75">
      <c r="A49" s="67"/>
      <c r="B49" s="112" t="s">
        <v>59</v>
      </c>
      <c r="C49" s="112"/>
      <c r="D49" s="112"/>
    </row>
    <row r="50" spans="1:4" ht="15.75">
      <c r="A50" s="67"/>
      <c r="B50" s="100"/>
      <c r="C50" s="100"/>
      <c r="D50" s="100"/>
    </row>
    <row r="51" spans="1:4" ht="15.75">
      <c r="A51" s="67"/>
      <c r="B51" s="100"/>
      <c r="C51" s="100"/>
      <c r="D51" s="100"/>
    </row>
    <row r="52" spans="1:4" ht="15.75">
      <c r="A52" s="67"/>
      <c r="B52" s="67"/>
      <c r="C52" s="100"/>
      <c r="D52" s="97"/>
    </row>
    <row r="53" spans="1:4" ht="15.75">
      <c r="A53" s="67"/>
      <c r="B53" s="111" t="s">
        <v>39</v>
      </c>
      <c r="C53" s="111"/>
      <c r="D53" s="111"/>
    </row>
    <row r="54" spans="1:4" ht="15.75">
      <c r="A54" s="67"/>
      <c r="B54" s="112" t="s">
        <v>40</v>
      </c>
      <c r="C54" s="112"/>
      <c r="D54" s="112"/>
    </row>
  </sheetData>
  <mergeCells count="7">
    <mergeCell ref="B53:D53"/>
    <mergeCell ref="B54:D54"/>
    <mergeCell ref="A1:D1"/>
    <mergeCell ref="A2:D2"/>
    <mergeCell ref="A3:D3"/>
    <mergeCell ref="A44:B44"/>
    <mergeCell ref="B49:D49"/>
  </mergeCells>
  <printOptions horizontalCentered="1"/>
  <pageMargins left="0.23622047244094491" right="0.19685039370078741" top="0.94488188976377963" bottom="0.62992125984251968" header="0.19685039370078741" footer="0.51181102362204722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J47"/>
  <sheetViews>
    <sheetView topLeftCell="A12" workbookViewId="0">
      <selection activeCell="D44" sqref="D44"/>
    </sheetView>
  </sheetViews>
  <sheetFormatPr defaultRowHeight="15"/>
  <cols>
    <col min="7" max="7" width="6.5703125" style="3" customWidth="1"/>
    <col min="8" max="8" width="61.28515625" customWidth="1"/>
    <col min="9" max="9" width="27.7109375" customWidth="1"/>
    <col min="10" max="10" width="23" customWidth="1"/>
  </cols>
  <sheetData>
    <row r="5" spans="7:10">
      <c r="G5" s="121" t="s">
        <v>72</v>
      </c>
      <c r="H5" s="122"/>
      <c r="I5" s="122"/>
      <c r="J5" s="122"/>
    </row>
    <row r="6" spans="7:10">
      <c r="G6" s="121" t="s">
        <v>73</v>
      </c>
      <c r="H6" s="121"/>
      <c r="I6" s="121"/>
      <c r="J6" s="121"/>
    </row>
    <row r="7" spans="7:10">
      <c r="G7" s="106" t="s">
        <v>0</v>
      </c>
      <c r="H7" s="107" t="s">
        <v>9</v>
      </c>
      <c r="I7" s="106" t="s">
        <v>1</v>
      </c>
      <c r="J7" s="106" t="s">
        <v>2</v>
      </c>
    </row>
    <row r="8" spans="7:10">
      <c r="G8" s="106">
        <v>1</v>
      </c>
      <c r="H8" s="107" t="s">
        <v>74</v>
      </c>
      <c r="I8" s="106">
        <v>12047</v>
      </c>
      <c r="J8" s="106">
        <v>62550</v>
      </c>
    </row>
    <row r="9" spans="7:10">
      <c r="G9" s="106"/>
      <c r="H9" s="107"/>
      <c r="I9" s="106"/>
      <c r="J9" s="106"/>
    </row>
    <row r="10" spans="7:10">
      <c r="G10" s="106" t="s">
        <v>75</v>
      </c>
      <c r="H10" s="107" t="s">
        <v>76</v>
      </c>
      <c r="I10" s="106">
        <v>4569</v>
      </c>
      <c r="J10" s="106">
        <v>5363</v>
      </c>
    </row>
    <row r="11" spans="7:10">
      <c r="G11" s="106"/>
      <c r="H11" s="107"/>
      <c r="I11" s="106"/>
      <c r="J11" s="106"/>
    </row>
    <row r="12" spans="7:10">
      <c r="G12" s="106" t="s">
        <v>77</v>
      </c>
      <c r="H12" s="107" t="s">
        <v>66</v>
      </c>
      <c r="I12" s="106"/>
      <c r="J12" s="106"/>
    </row>
    <row r="13" spans="7:10">
      <c r="G13" s="106"/>
      <c r="H13" s="107" t="s">
        <v>67</v>
      </c>
      <c r="I13" s="106">
        <v>98</v>
      </c>
      <c r="J13" s="106">
        <v>189</v>
      </c>
    </row>
    <row r="14" spans="7:10">
      <c r="G14" s="106"/>
      <c r="H14" s="107" t="s">
        <v>68</v>
      </c>
      <c r="I14" s="106">
        <v>330</v>
      </c>
      <c r="J14" s="106">
        <v>450</v>
      </c>
    </row>
    <row r="15" spans="7:10">
      <c r="G15" s="106"/>
      <c r="H15" s="107" t="s">
        <v>69</v>
      </c>
      <c r="I15" s="106">
        <v>184</v>
      </c>
      <c r="J15" s="106">
        <v>241</v>
      </c>
    </row>
    <row r="16" spans="7:10">
      <c r="G16" s="106"/>
      <c r="H16" s="107" t="s">
        <v>70</v>
      </c>
      <c r="I16" s="106">
        <v>22</v>
      </c>
      <c r="J16" s="106">
        <v>40</v>
      </c>
    </row>
    <row r="17" spans="7:10">
      <c r="G17" s="106"/>
      <c r="H17" s="107" t="s">
        <v>71</v>
      </c>
      <c r="I17" s="106">
        <v>117</v>
      </c>
      <c r="J17" s="106">
        <v>133</v>
      </c>
    </row>
    <row r="18" spans="7:10">
      <c r="G18" s="106"/>
      <c r="H18" s="107"/>
      <c r="I18" s="106"/>
      <c r="J18" s="106"/>
    </row>
    <row r="19" spans="7:10">
      <c r="G19" s="106" t="s">
        <v>78</v>
      </c>
      <c r="H19" s="107" t="s">
        <v>79</v>
      </c>
      <c r="I19" s="106">
        <v>200</v>
      </c>
      <c r="J19" s="106">
        <v>434</v>
      </c>
    </row>
    <row r="20" spans="7:10">
      <c r="G20" s="106"/>
      <c r="H20" s="107"/>
      <c r="I20" s="106"/>
      <c r="J20" s="106"/>
    </row>
    <row r="21" spans="7:10">
      <c r="G21" s="106" t="s">
        <v>80</v>
      </c>
      <c r="H21" s="107" t="s">
        <v>81</v>
      </c>
      <c r="I21" s="106">
        <v>4</v>
      </c>
      <c r="J21" s="106">
        <v>4</v>
      </c>
    </row>
    <row r="22" spans="7:10">
      <c r="G22" s="106"/>
      <c r="H22" s="107" t="s">
        <v>82</v>
      </c>
      <c r="I22" s="106"/>
      <c r="J22" s="106"/>
    </row>
    <row r="23" spans="7:10">
      <c r="G23" s="106"/>
      <c r="H23" s="107" t="s">
        <v>83</v>
      </c>
      <c r="I23" s="106"/>
      <c r="J23" s="106"/>
    </row>
    <row r="24" spans="7:10">
      <c r="G24" s="106"/>
      <c r="H24" s="107" t="s">
        <v>84</v>
      </c>
      <c r="I24" s="106"/>
      <c r="J24" s="106"/>
    </row>
    <row r="25" spans="7:10">
      <c r="G25" s="106"/>
      <c r="H25" s="107" t="s">
        <v>85</v>
      </c>
      <c r="I25" s="106"/>
      <c r="J25" s="106"/>
    </row>
    <row r="26" spans="7:10">
      <c r="G26" s="106"/>
      <c r="H26" s="107"/>
      <c r="I26" s="106"/>
      <c r="J26" s="106"/>
    </row>
    <row r="27" spans="7:10">
      <c r="G27" s="106" t="s">
        <v>86</v>
      </c>
      <c r="H27" s="107" t="s">
        <v>87</v>
      </c>
      <c r="I27" s="106">
        <v>13002</v>
      </c>
      <c r="J27" s="106">
        <v>13002</v>
      </c>
    </row>
    <row r="28" spans="7:10">
      <c r="G28" s="106"/>
      <c r="H28" s="107"/>
      <c r="I28" s="106"/>
      <c r="J28" s="106"/>
    </row>
    <row r="29" spans="7:10">
      <c r="G29" s="106" t="s">
        <v>88</v>
      </c>
      <c r="H29" s="107" t="s">
        <v>18</v>
      </c>
      <c r="I29" s="106">
        <v>19</v>
      </c>
      <c r="J29" s="106">
        <v>231</v>
      </c>
    </row>
    <row r="30" spans="7:10">
      <c r="G30" s="106"/>
      <c r="H30" s="107"/>
      <c r="I30" s="106"/>
      <c r="J30" s="106"/>
    </row>
    <row r="31" spans="7:10">
      <c r="G31" s="106" t="s">
        <v>89</v>
      </c>
      <c r="H31" s="107" t="s">
        <v>6</v>
      </c>
      <c r="I31" s="106">
        <v>4</v>
      </c>
      <c r="J31" s="106">
        <v>249</v>
      </c>
    </row>
    <row r="32" spans="7:10">
      <c r="G32" s="106"/>
      <c r="H32" s="107"/>
      <c r="I32" s="106"/>
      <c r="J32" s="106"/>
    </row>
    <row r="33" spans="7:10">
      <c r="G33" s="106" t="s">
        <v>90</v>
      </c>
      <c r="H33" s="107" t="s">
        <v>25</v>
      </c>
      <c r="I33" s="106">
        <v>153</v>
      </c>
      <c r="J33" s="106">
        <v>962</v>
      </c>
    </row>
    <row r="34" spans="7:10">
      <c r="G34" s="106"/>
      <c r="H34" s="107"/>
      <c r="I34" s="106"/>
      <c r="J34" s="106"/>
    </row>
    <row r="35" spans="7:10">
      <c r="G35" s="123" t="s">
        <v>91</v>
      </c>
      <c r="H35" s="123"/>
      <c r="I35" s="110">
        <f>SUM(I8:I33)</f>
        <v>30749</v>
      </c>
      <c r="J35" s="110">
        <f>SUM(J8:J33)</f>
        <v>83848</v>
      </c>
    </row>
    <row r="36" spans="7:10">
      <c r="G36" s="123"/>
      <c r="H36" s="123"/>
      <c r="I36" s="108"/>
      <c r="J36" s="108"/>
    </row>
    <row r="37" spans="7:10">
      <c r="G37" s="108"/>
      <c r="H37" s="109"/>
      <c r="I37" s="108"/>
      <c r="J37" s="108"/>
    </row>
    <row r="38" spans="7:10">
      <c r="G38" s="124" t="s">
        <v>57</v>
      </c>
      <c r="H38" s="124"/>
      <c r="I38" s="108"/>
      <c r="J38" s="108"/>
    </row>
    <row r="39" spans="7:10">
      <c r="G39" s="124" t="s">
        <v>92</v>
      </c>
      <c r="H39" s="124"/>
      <c r="I39" s="108"/>
      <c r="J39" s="108"/>
    </row>
    <row r="40" spans="7:10">
      <c r="G40" s="106"/>
      <c r="H40" s="107"/>
      <c r="I40" s="106"/>
      <c r="J40" s="106"/>
    </row>
    <row r="41" spans="7:10">
      <c r="G41" s="106"/>
      <c r="H41" s="107"/>
      <c r="I41" s="117" t="s">
        <v>93</v>
      </c>
      <c r="J41" s="125"/>
    </row>
    <row r="42" spans="7:10">
      <c r="G42" s="106"/>
      <c r="H42" s="107"/>
      <c r="I42" s="117" t="s">
        <v>94</v>
      </c>
      <c r="J42" s="117"/>
    </row>
    <row r="43" spans="7:10">
      <c r="G43" s="106"/>
      <c r="H43" s="107"/>
      <c r="I43" s="106"/>
      <c r="J43" s="106"/>
    </row>
    <row r="44" spans="7:10">
      <c r="G44" s="106"/>
      <c r="H44" s="107"/>
      <c r="I44" s="106"/>
      <c r="J44" s="106"/>
    </row>
    <row r="45" spans="7:10">
      <c r="G45" s="106"/>
      <c r="H45" s="107"/>
      <c r="I45" s="106"/>
      <c r="J45" s="106"/>
    </row>
    <row r="46" spans="7:10">
      <c r="G46" s="106"/>
      <c r="H46" s="107"/>
      <c r="I46" s="118" t="s">
        <v>95</v>
      </c>
      <c r="J46" s="118"/>
    </row>
    <row r="47" spans="7:10">
      <c r="G47" s="106"/>
      <c r="H47" s="107"/>
      <c r="I47" s="119" t="s">
        <v>96</v>
      </c>
      <c r="J47" s="120"/>
    </row>
  </sheetData>
  <mergeCells count="9">
    <mergeCell ref="I42:J42"/>
    <mergeCell ref="I46:J46"/>
    <mergeCell ref="I47:J47"/>
    <mergeCell ref="G5:J5"/>
    <mergeCell ref="G6:J6"/>
    <mergeCell ref="G35:H36"/>
    <mergeCell ref="G38:H38"/>
    <mergeCell ref="G39:H39"/>
    <mergeCell ref="I41:J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8"/>
  <sheetViews>
    <sheetView topLeftCell="A7" workbookViewId="0">
      <selection activeCell="D14" sqref="D14"/>
    </sheetView>
  </sheetViews>
  <sheetFormatPr defaultRowHeight="15"/>
  <cols>
    <col min="1" max="1" width="7.5703125" customWidth="1"/>
    <col min="2" max="2" width="53.7109375" customWidth="1"/>
    <col min="3" max="3" width="11.42578125" customWidth="1"/>
    <col min="4" max="4" width="16.5703125" customWidth="1"/>
  </cols>
  <sheetData>
    <row r="1" spans="1:4" ht="19.5">
      <c r="A1" s="126" t="s">
        <v>28</v>
      </c>
      <c r="B1" s="126"/>
      <c r="C1" s="126"/>
      <c r="D1" s="126"/>
    </row>
    <row r="2" spans="1:4" ht="19.5">
      <c r="A2" s="126" t="s">
        <v>29</v>
      </c>
      <c r="B2" s="126"/>
      <c r="C2" s="126"/>
      <c r="D2" s="126"/>
    </row>
    <row r="3" spans="1:4" ht="23.25" thickBot="1">
      <c r="A3" s="127"/>
      <c r="B3" s="127"/>
      <c r="C3" s="127"/>
      <c r="D3" s="127"/>
    </row>
    <row r="4" spans="1:4" ht="33.75" customHeight="1" thickBot="1">
      <c r="A4" s="25" t="s">
        <v>0</v>
      </c>
      <c r="B4" s="26" t="s">
        <v>9</v>
      </c>
      <c r="C4" s="26" t="s">
        <v>1</v>
      </c>
      <c r="D4" s="27" t="s">
        <v>2</v>
      </c>
    </row>
    <row r="5" spans="1:4" ht="45" customHeight="1">
      <c r="A5" s="46">
        <v>1</v>
      </c>
      <c r="B5" s="50" t="s">
        <v>32</v>
      </c>
      <c r="C5" s="47">
        <v>7377</v>
      </c>
      <c r="D5" s="48">
        <v>47566</v>
      </c>
    </row>
    <row r="6" spans="1:4" ht="45" customHeight="1">
      <c r="A6" s="7">
        <v>2</v>
      </c>
      <c r="B6" s="5" t="s">
        <v>8</v>
      </c>
      <c r="C6" s="14">
        <v>169</v>
      </c>
      <c r="D6" s="15">
        <v>378</v>
      </c>
    </row>
    <row r="7" spans="1:4" ht="45" customHeight="1">
      <c r="A7" s="7">
        <v>3</v>
      </c>
      <c r="B7" s="5" t="s">
        <v>3</v>
      </c>
      <c r="C7" s="14">
        <v>61</v>
      </c>
      <c r="D7" s="15">
        <v>321</v>
      </c>
    </row>
    <row r="8" spans="1:4" ht="45" customHeight="1">
      <c r="A8" s="7">
        <v>4</v>
      </c>
      <c r="B8" s="5" t="s">
        <v>4</v>
      </c>
      <c r="C8" s="14">
        <v>68</v>
      </c>
      <c r="D8" s="15">
        <v>326</v>
      </c>
    </row>
    <row r="9" spans="1:4" ht="45" customHeight="1">
      <c r="A9" s="7">
        <v>5</v>
      </c>
      <c r="B9" s="5" t="s">
        <v>5</v>
      </c>
      <c r="C9" s="14">
        <v>19</v>
      </c>
      <c r="D9" s="15">
        <v>231</v>
      </c>
    </row>
    <row r="10" spans="1:4" ht="45" customHeight="1">
      <c r="A10" s="7">
        <v>6</v>
      </c>
      <c r="B10" s="5" t="s">
        <v>6</v>
      </c>
      <c r="C10" s="14">
        <v>2</v>
      </c>
      <c r="D10" s="15">
        <v>249</v>
      </c>
    </row>
    <row r="11" spans="1:4" ht="45" customHeight="1">
      <c r="A11" s="7">
        <v>7</v>
      </c>
      <c r="B11" s="5" t="s">
        <v>7</v>
      </c>
      <c r="C11" s="23">
        <v>7032</v>
      </c>
      <c r="D11" s="21">
        <f>C11</f>
        <v>7032</v>
      </c>
    </row>
    <row r="12" spans="1:4" ht="45" customHeight="1" thickBot="1">
      <c r="A12" s="8">
        <v>8</v>
      </c>
      <c r="B12" s="10" t="s">
        <v>25</v>
      </c>
      <c r="C12" s="24">
        <v>153</v>
      </c>
      <c r="D12" s="22">
        <v>962</v>
      </c>
    </row>
    <row r="13" spans="1:4" ht="15.75" thickBot="1">
      <c r="A13" s="16"/>
      <c r="B13" s="16"/>
      <c r="C13" s="16"/>
      <c r="D13" s="16"/>
    </row>
    <row r="14" spans="1:4" ht="19.5" thickBot="1">
      <c r="A14" s="129" t="s">
        <v>26</v>
      </c>
      <c r="B14" s="130"/>
      <c r="C14" s="55">
        <f>SUM(C5:C12)</f>
        <v>14881</v>
      </c>
      <c r="D14" s="55">
        <f>SUM(D5:D12)</f>
        <v>57065</v>
      </c>
    </row>
    <row r="18" spans="1:2">
      <c r="A18" s="128" t="s">
        <v>13</v>
      </c>
      <c r="B18" s="128"/>
    </row>
  </sheetData>
  <mergeCells count="5">
    <mergeCell ref="A1:D1"/>
    <mergeCell ref="A2:D2"/>
    <mergeCell ref="A3:D3"/>
    <mergeCell ref="A18:B18"/>
    <mergeCell ref="A14:B14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1"/>
  <sheetViews>
    <sheetView topLeftCell="A7" workbookViewId="0">
      <selection activeCell="D27" sqref="D27"/>
    </sheetView>
  </sheetViews>
  <sheetFormatPr defaultRowHeight="15"/>
  <cols>
    <col min="1" max="1" width="6" customWidth="1"/>
    <col min="2" max="2" width="64.5703125" customWidth="1"/>
    <col min="3" max="3" width="15.7109375" customWidth="1"/>
    <col min="4" max="4" width="19" customWidth="1"/>
  </cols>
  <sheetData>
    <row r="1" spans="1:4" s="16" customFormat="1" ht="18.75">
      <c r="A1" s="132" t="s">
        <v>28</v>
      </c>
      <c r="B1" s="132"/>
      <c r="C1" s="132"/>
      <c r="D1" s="132"/>
    </row>
    <row r="2" spans="1:4" s="16" customFormat="1" ht="18.75">
      <c r="A2" s="132" t="s">
        <v>27</v>
      </c>
      <c r="B2" s="132"/>
      <c r="C2" s="132"/>
      <c r="D2" s="132"/>
    </row>
    <row r="3" spans="1:4" s="16" customFormat="1" ht="19.5" thickBot="1">
      <c r="A3" s="131"/>
      <c r="B3" s="131"/>
      <c r="C3" s="131"/>
      <c r="D3" s="131"/>
    </row>
    <row r="4" spans="1:4" s="16" customFormat="1" ht="30" customHeight="1" thickBot="1">
      <c r="A4" s="43" t="s">
        <v>0</v>
      </c>
      <c r="B4" s="44" t="s">
        <v>9</v>
      </c>
      <c r="C4" s="44" t="s">
        <v>1</v>
      </c>
      <c r="D4" s="45" t="s">
        <v>2</v>
      </c>
    </row>
    <row r="5" spans="1:4" s="17" customFormat="1" ht="24.95" customHeight="1">
      <c r="A5" s="49">
        <v>1</v>
      </c>
      <c r="B5" s="50" t="s">
        <v>32</v>
      </c>
      <c r="C5" s="51" t="s">
        <v>10</v>
      </c>
      <c r="D5" s="52" t="s">
        <v>11</v>
      </c>
    </row>
    <row r="6" spans="1:4" s="17" customFormat="1" ht="24.95" customHeight="1">
      <c r="A6" s="28">
        <v>2</v>
      </c>
      <c r="B6" s="31" t="s">
        <v>8</v>
      </c>
      <c r="C6" s="39">
        <v>169</v>
      </c>
      <c r="D6" s="35">
        <v>378</v>
      </c>
    </row>
    <row r="7" spans="1:4" s="17" customFormat="1" ht="24.95" customHeight="1">
      <c r="A7" s="29">
        <v>3</v>
      </c>
      <c r="B7" s="32" t="s">
        <v>24</v>
      </c>
      <c r="C7" s="39">
        <v>1</v>
      </c>
      <c r="D7" s="35">
        <v>1</v>
      </c>
    </row>
    <row r="8" spans="1:4" s="17" customFormat="1" ht="24.95" customHeight="1">
      <c r="A8" s="28"/>
      <c r="B8" s="33" t="s">
        <v>30</v>
      </c>
      <c r="C8" s="39"/>
      <c r="D8" s="35"/>
    </row>
    <row r="9" spans="1:4" s="17" customFormat="1" ht="24.95" customHeight="1">
      <c r="A9" s="28">
        <v>4</v>
      </c>
      <c r="B9" s="33" t="s">
        <v>35</v>
      </c>
      <c r="C9" s="39">
        <v>294</v>
      </c>
      <c r="D9" s="35">
        <v>294</v>
      </c>
    </row>
    <row r="10" spans="1:4" s="17" customFormat="1" ht="24.95" customHeight="1">
      <c r="A10" s="28"/>
      <c r="B10" s="33" t="s">
        <v>36</v>
      </c>
      <c r="C10" s="40">
        <v>1054</v>
      </c>
      <c r="D10" s="36">
        <v>1054</v>
      </c>
    </row>
    <row r="11" spans="1:4" s="17" customFormat="1" ht="24.95" customHeight="1">
      <c r="A11" s="28">
        <v>4</v>
      </c>
      <c r="B11" s="31" t="s">
        <v>3</v>
      </c>
      <c r="C11" s="39">
        <v>61</v>
      </c>
      <c r="D11" s="35">
        <v>321</v>
      </c>
    </row>
    <row r="12" spans="1:4" s="17" customFormat="1" ht="24.95" customHeight="1">
      <c r="A12" s="28">
        <v>6</v>
      </c>
      <c r="B12" s="31" t="s">
        <v>4</v>
      </c>
      <c r="C12" s="39">
        <v>68</v>
      </c>
      <c r="D12" s="35">
        <v>326</v>
      </c>
    </row>
    <row r="13" spans="1:4" s="17" customFormat="1" ht="24.95" customHeight="1">
      <c r="A13" s="28">
        <v>7</v>
      </c>
      <c r="B13" s="31" t="s">
        <v>5</v>
      </c>
      <c r="C13" s="39">
        <v>19</v>
      </c>
      <c r="D13" s="35">
        <v>231</v>
      </c>
    </row>
    <row r="14" spans="1:4" s="17" customFormat="1" ht="24.95" customHeight="1">
      <c r="A14" s="28">
        <v>8</v>
      </c>
      <c r="B14" s="31" t="s">
        <v>6</v>
      </c>
      <c r="C14" s="39">
        <v>2</v>
      </c>
      <c r="D14" s="35">
        <v>249</v>
      </c>
    </row>
    <row r="15" spans="1:4" s="17" customFormat="1" ht="36.75" customHeight="1">
      <c r="A15" s="28">
        <v>9</v>
      </c>
      <c r="B15" s="31" t="s">
        <v>7</v>
      </c>
      <c r="C15" s="41">
        <f>7032+1036</f>
        <v>8068</v>
      </c>
      <c r="D15" s="37">
        <f>C15</f>
        <v>8068</v>
      </c>
    </row>
    <row r="16" spans="1:4" s="17" customFormat="1" ht="24.95" customHeight="1" thickBot="1">
      <c r="A16" s="30">
        <v>10</v>
      </c>
      <c r="B16" s="34" t="s">
        <v>25</v>
      </c>
      <c r="C16" s="42">
        <v>153</v>
      </c>
      <c r="D16" s="38">
        <v>962</v>
      </c>
    </row>
    <row r="17" spans="1:4" s="16" customFormat="1" ht="15.75" thickBot="1">
      <c r="A17" s="18"/>
      <c r="B17" s="19"/>
      <c r="C17" s="17"/>
      <c r="D17" s="19"/>
    </row>
    <row r="18" spans="1:4" s="16" customFormat="1" ht="19.5" thickBot="1">
      <c r="A18" s="12"/>
      <c r="B18" s="13" t="s">
        <v>26</v>
      </c>
      <c r="C18" s="53">
        <f>C5+C6+C7+C9+C10+C11+C12+C13+C14+C15+C16</f>
        <v>18542</v>
      </c>
      <c r="D18" s="54">
        <f>D5+D6+D7+D9+D10+D11+D12+D13+D14+D15+D16</f>
        <v>62084</v>
      </c>
    </row>
    <row r="19" spans="1:4" s="16" customFormat="1">
      <c r="A19" s="18"/>
      <c r="B19" s="19"/>
      <c r="C19" s="17"/>
      <c r="D19" s="19"/>
    </row>
    <row r="20" spans="1:4" s="16" customFormat="1">
      <c r="A20" s="20" t="s">
        <v>12</v>
      </c>
      <c r="B20" s="20"/>
      <c r="C20" s="20"/>
      <c r="D20" s="20"/>
    </row>
    <row r="21" spans="1:4">
      <c r="A21" s="4"/>
      <c r="B21" s="1"/>
      <c r="C21" s="3"/>
      <c r="D21" s="1"/>
    </row>
  </sheetData>
  <mergeCells count="3">
    <mergeCell ref="A3:D3"/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thn 2021</vt:lpstr>
      <vt:lpstr>Sheet1</vt:lpstr>
      <vt:lpstr>2017</vt:lpstr>
      <vt:lpstr>2018</vt:lpstr>
      <vt:lpstr>'2017'!Print_Area</vt:lpstr>
      <vt:lpstr>'2018'!Print_Area</vt:lpstr>
      <vt:lpstr>'thn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PUSTAKA</cp:lastModifiedBy>
  <cp:lastPrinted>2022-05-27T04:32:23Z</cp:lastPrinted>
  <dcterms:created xsi:type="dcterms:W3CDTF">2019-05-13T01:42:23Z</dcterms:created>
  <dcterms:modified xsi:type="dcterms:W3CDTF">2024-07-19T09:53:42Z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